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ten\Desktop\"/>
    </mc:Choice>
  </mc:AlternateContent>
  <xr:revisionPtr revIDLastSave="0" documentId="13_ncr:1_{F7CD8BDC-E333-4393-8B39-FD461FA02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D25" i="1"/>
  <c r="D17" i="1"/>
  <c r="E17" i="1" s="1"/>
  <c r="F17" i="1" s="1"/>
  <c r="C10" i="1"/>
  <c r="D9" i="1"/>
  <c r="F9" i="1" s="1"/>
  <c r="G9" i="1" l="1"/>
  <c r="E9" i="1"/>
  <c r="D10" i="1"/>
  <c r="G10" i="1"/>
  <c r="C27" i="1"/>
  <c r="C28" i="1"/>
  <c r="D28" i="1" s="1"/>
  <c r="C29" i="1"/>
  <c r="D29" i="1" s="1"/>
  <c r="C30" i="1"/>
  <c r="C14" i="1"/>
  <c r="F10" i="1"/>
  <c r="C18" i="1"/>
  <c r="D18" i="1" s="1"/>
  <c r="C11" i="1"/>
  <c r="E10" i="1"/>
  <c r="C12" i="1"/>
  <c r="C13" i="1"/>
  <c r="D26" i="1"/>
  <c r="D27" i="1"/>
  <c r="G17" i="1"/>
  <c r="E25" i="1"/>
  <c r="H9" i="1"/>
  <c r="H10" i="1" s="1"/>
  <c r="E29" i="1" l="1"/>
  <c r="G11" i="1"/>
  <c r="H11" i="1"/>
  <c r="D11" i="1"/>
  <c r="C19" i="1"/>
  <c r="E11" i="1"/>
  <c r="F11" i="1"/>
  <c r="G13" i="1"/>
  <c r="D13" i="1"/>
  <c r="H13" i="1"/>
  <c r="E13" i="1"/>
  <c r="C21" i="1"/>
  <c r="F13" i="1"/>
  <c r="E18" i="1"/>
  <c r="G12" i="1"/>
  <c r="H12" i="1"/>
  <c r="C20" i="1"/>
  <c r="E12" i="1"/>
  <c r="F12" i="1"/>
  <c r="D12" i="1"/>
  <c r="F18" i="1"/>
  <c r="C22" i="1"/>
  <c r="G14" i="1"/>
  <c r="D14" i="1"/>
  <c r="E14" i="1"/>
  <c r="H14" i="1"/>
  <c r="F14" i="1"/>
  <c r="H17" i="1"/>
  <c r="G18" i="1"/>
  <c r="G19" i="1"/>
  <c r="G20" i="1"/>
  <c r="G21" i="1"/>
  <c r="E28" i="1"/>
  <c r="E27" i="1"/>
  <c r="E26" i="1"/>
  <c r="F25" i="1"/>
  <c r="F30" i="1" s="1"/>
  <c r="D30" i="1"/>
  <c r="E30" i="1"/>
  <c r="D21" i="1" l="1"/>
  <c r="E21" i="1"/>
  <c r="F21" i="1"/>
  <c r="D22" i="1"/>
  <c r="E22" i="1"/>
  <c r="F22" i="1"/>
  <c r="G22" i="1"/>
  <c r="E20" i="1"/>
  <c r="F20" i="1"/>
  <c r="D20" i="1"/>
  <c r="D19" i="1"/>
  <c r="F19" i="1"/>
  <c r="E19" i="1"/>
  <c r="F27" i="1"/>
  <c r="F26" i="1"/>
  <c r="F28" i="1"/>
  <c r="G25" i="1"/>
  <c r="F29" i="1"/>
  <c r="H19" i="1"/>
  <c r="H21" i="1"/>
  <c r="H18" i="1"/>
  <c r="H20" i="1"/>
  <c r="H22" i="1"/>
  <c r="G28" i="1" l="1"/>
  <c r="G27" i="1"/>
  <c r="G26" i="1"/>
  <c r="H25" i="1"/>
  <c r="G29" i="1"/>
  <c r="G30" i="1"/>
  <c r="H27" i="1" l="1"/>
  <c r="H26" i="1"/>
  <c r="H28" i="1"/>
  <c r="H29" i="1"/>
  <c r="H30" i="1"/>
</calcChain>
</file>

<file path=xl/sharedStrings.xml><?xml version="1.0" encoding="utf-8"?>
<sst xmlns="http://schemas.openxmlformats.org/spreadsheetml/2006/main" count="15" uniqueCount="14">
  <si>
    <t>Selling price</t>
  </si>
  <si>
    <t>Purchase price</t>
  </si>
  <si>
    <t>Cost of gain</t>
  </si>
  <si>
    <t>In weight</t>
  </si>
  <si>
    <t>Out Weight</t>
  </si>
  <si>
    <t>Selling price per pound</t>
  </si>
  <si>
    <t>Death loss</t>
  </si>
  <si>
    <t>COG $/lb</t>
  </si>
  <si>
    <t>Purchase Price Per Pound</t>
  </si>
  <si>
    <t>COG $/LB</t>
  </si>
  <si>
    <t>Purchase Price</t>
  </si>
  <si>
    <t>Disclosure: Figures are for illustration purposes only and may vary by producer. This institution is an equal opportunity provider.</t>
  </si>
  <si>
    <t>BREAK EVEN GRID</t>
  </si>
  <si>
    <t>INSPIRE
CREATE
GROW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</si>
</sst>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48"/>
      <color theme="1"/>
      <name val="Calibri"/>
      <family val="2"/>
      <scheme val="minor"/>
    </font>
    <font>
      <i/>
      <sz val="14"/>
      <color rgb="FFC00000"/>
      <name val="Calibri"/>
      <family val="2"/>
      <scheme val="minor"/>
    </font>
    <font>
      <b/>
      <sz val="24"/>
      <color theme="1"/>
      <name val="Colfax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4" fillId="3" borderId="0" xfId="0" applyFont="1" applyFill="1" applyAlignment="1">
      <alignment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1007D"/>
      <color rgb="FFE70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19</xdr:row>
      <xdr:rowOff>156446</xdr:rowOff>
    </xdr:from>
    <xdr:to>
      <xdr:col>12</xdr:col>
      <xdr:colOff>2282</xdr:colOff>
      <xdr:row>34</xdr:row>
      <xdr:rowOff>2279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F1CC61-7526-B616-1EB6-F1690686A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57" r="68627"/>
        <a:stretch/>
      </xdr:blipFill>
      <xdr:spPr>
        <a:xfrm rot="16200000">
          <a:off x="4188262" y="4007284"/>
          <a:ext cx="2731908" cy="2993132"/>
        </a:xfrm>
        <a:prstGeom prst="rect">
          <a:avLst/>
        </a:prstGeom>
      </xdr:spPr>
    </xdr:pic>
    <xdr:clientData/>
  </xdr:twoCellAnchor>
  <xdr:twoCellAnchor editAs="oneCell">
    <xdr:from>
      <xdr:col>8</xdr:col>
      <xdr:colOff>310359</xdr:colOff>
      <xdr:row>7</xdr:row>
      <xdr:rowOff>1</xdr:rowOff>
    </xdr:from>
    <xdr:to>
      <xdr:col>10</xdr:col>
      <xdr:colOff>700282</xdr:colOff>
      <xdr:row>14</xdr:row>
      <xdr:rowOff>57151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299AF97-ABDD-8B67-9FAB-46172CCCF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259" y="1695451"/>
          <a:ext cx="1885348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607617</xdr:colOff>
      <xdr:row>1</xdr:row>
      <xdr:rowOff>7543</xdr:rowOff>
    </xdr:from>
    <xdr:to>
      <xdr:col>12</xdr:col>
      <xdr:colOff>0</xdr:colOff>
      <xdr:row>2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0E4FAF1-F93A-4E95-87B1-1A7AA246AB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3" r="94738"/>
        <a:stretch/>
      </xdr:blipFill>
      <xdr:spPr>
        <a:xfrm rot="16200000">
          <a:off x="3755630" y="-2949970"/>
          <a:ext cx="144857" cy="6440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34"/>
  <sheetViews>
    <sheetView tabSelected="1" workbookViewId="0">
      <selection activeCell="F13" sqref="F13"/>
    </sheetView>
  </sheetViews>
  <sheetFormatPr defaultRowHeight="15" x14ac:dyDescent="0.25"/>
  <cols>
    <col min="1" max="1" width="9.140625" style="1"/>
    <col min="2" max="2" width="4" customWidth="1"/>
    <col min="9" max="9" width="10.7109375" customWidth="1"/>
    <col min="10" max="10" width="11.7109375" customWidth="1"/>
    <col min="11" max="11" width="10.7109375" customWidth="1"/>
    <col min="12" max="12" width="4.5703125" customWidth="1"/>
    <col min="13" max="67" width="9.140625" style="1"/>
  </cols>
  <sheetData>
    <row r="1" spans="1:67" s="1" customFormat="1" x14ac:dyDescent="0.25"/>
    <row r="2" spans="1:67" ht="10.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1:67" s="10" customFormat="1" ht="26.25" customHeight="1" x14ac:dyDescent="0.25">
      <c r="A3" s="9"/>
      <c r="B3" s="11"/>
      <c r="C3" s="25" t="s">
        <v>12</v>
      </c>
      <c r="D3" s="25"/>
      <c r="E3" s="25"/>
      <c r="F3" s="25"/>
      <c r="G3" s="25"/>
      <c r="H3" s="25"/>
      <c r="I3" s="25"/>
      <c r="J3" s="25"/>
      <c r="K3" s="25"/>
      <c r="L3" s="1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67" s="10" customFormat="1" ht="39.75" customHeight="1" x14ac:dyDescent="0.25">
      <c r="A4" s="9"/>
      <c r="B4" s="11"/>
      <c r="C4" s="25"/>
      <c r="D4" s="25"/>
      <c r="E4" s="25"/>
      <c r="F4" s="25"/>
      <c r="G4" s="25"/>
      <c r="H4" s="25"/>
      <c r="I4" s="25"/>
      <c r="J4" s="25"/>
      <c r="K4" s="25"/>
      <c r="L4" s="1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</row>
    <row r="5" spans="1:67" s="8" customFormat="1" ht="17.25" customHeight="1" x14ac:dyDescent="0.25">
      <c r="A5" s="5"/>
      <c r="B5" s="6"/>
      <c r="C5" s="32" t="s">
        <v>0</v>
      </c>
      <c r="D5" s="32"/>
      <c r="E5" s="32" t="s">
        <v>1</v>
      </c>
      <c r="F5" s="32"/>
      <c r="G5" s="32" t="s">
        <v>2</v>
      </c>
      <c r="H5" s="32"/>
      <c r="I5" s="13" t="s">
        <v>3</v>
      </c>
      <c r="J5" s="13" t="s">
        <v>4</v>
      </c>
      <c r="K5" s="13" t="s">
        <v>6</v>
      </c>
      <c r="L5" s="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s="8" customFormat="1" ht="18.75" customHeight="1" x14ac:dyDescent="0.25">
      <c r="A6" s="5"/>
      <c r="B6" s="6"/>
      <c r="C6" s="33">
        <v>1.9</v>
      </c>
      <c r="D6" s="33"/>
      <c r="E6" s="33">
        <v>2</v>
      </c>
      <c r="F6" s="33"/>
      <c r="G6" s="33">
        <v>1.3</v>
      </c>
      <c r="H6" s="33"/>
      <c r="I6" s="34">
        <v>600</v>
      </c>
      <c r="J6" s="34">
        <v>900</v>
      </c>
      <c r="K6" s="34">
        <v>0.02</v>
      </c>
      <c r="L6" s="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1:67" x14ac:dyDescent="0.25">
      <c r="B8" s="14"/>
      <c r="C8" s="31" t="s">
        <v>7</v>
      </c>
      <c r="D8" s="31" t="s">
        <v>5</v>
      </c>
      <c r="E8" s="31"/>
      <c r="F8" s="31"/>
      <c r="G8" s="31"/>
      <c r="H8" s="31"/>
      <c r="I8" s="15"/>
      <c r="J8" s="15"/>
      <c r="K8" s="15"/>
      <c r="L8" s="16"/>
    </row>
    <row r="9" spans="1:67" x14ac:dyDescent="0.25">
      <c r="B9" s="14"/>
      <c r="C9" s="31"/>
      <c r="D9" s="17">
        <f>$C$6</f>
        <v>1.9</v>
      </c>
      <c r="E9" s="17">
        <f>D9*0.975</f>
        <v>1.8524999999999998</v>
      </c>
      <c r="F9" s="17">
        <f>D9*0.95</f>
        <v>1.8049999999999999</v>
      </c>
      <c r="G9" s="17">
        <f>D9*0.925</f>
        <v>1.7575000000000001</v>
      </c>
      <c r="H9" s="17">
        <f>D9*0.9</f>
        <v>1.71</v>
      </c>
      <c r="I9" s="15"/>
      <c r="J9" s="15"/>
      <c r="K9" s="15"/>
      <c r="L9" s="16"/>
    </row>
    <row r="10" spans="1:67" x14ac:dyDescent="0.25">
      <c r="B10" s="14"/>
      <c r="C10" s="18">
        <f>$G$6</f>
        <v>1.3</v>
      </c>
      <c r="D10" s="19">
        <f>((D$9*$J$6)*(1-$K$6))-(($E$6*$I$6)+($C10*($J$6-$I$6)))</f>
        <v>85.799999999999955</v>
      </c>
      <c r="E10" s="19">
        <f t="shared" ref="E10:H10" si="0">((E$9*$J$6)*(1-$K$6))-(($E$6*$I$6)+($C10*($J$6-$I$6)))</f>
        <v>43.904999999999745</v>
      </c>
      <c r="F10" s="19">
        <f t="shared" si="0"/>
        <v>2.0099999999999909</v>
      </c>
      <c r="G10" s="19">
        <f t="shared" si="0"/>
        <v>-39.884999999999991</v>
      </c>
      <c r="H10" s="19">
        <f t="shared" si="0"/>
        <v>-81.779999999999973</v>
      </c>
      <c r="I10" s="15"/>
      <c r="J10" s="15"/>
      <c r="K10" s="15"/>
      <c r="L10" s="16"/>
    </row>
    <row r="11" spans="1:67" x14ac:dyDescent="0.25">
      <c r="B11" s="14"/>
      <c r="C11" s="18">
        <f>C10*1.025</f>
        <v>1.3325</v>
      </c>
      <c r="D11" s="19">
        <f t="shared" ref="D11:H14" si="1">((D$9*$J$6)*(1-$K$6))-(($E$6*$I$6)+($C11*($J$6-$I$6)))</f>
        <v>76.049999999999955</v>
      </c>
      <c r="E11" s="19">
        <f t="shared" si="1"/>
        <v>34.154999999999745</v>
      </c>
      <c r="F11" s="19">
        <f t="shared" si="1"/>
        <v>-7.7400000000000091</v>
      </c>
      <c r="G11" s="19">
        <f t="shared" si="1"/>
        <v>-49.634999999999991</v>
      </c>
      <c r="H11" s="19">
        <f t="shared" si="1"/>
        <v>-91.529999999999973</v>
      </c>
      <c r="I11" s="15"/>
      <c r="J11" s="15"/>
      <c r="K11" s="15"/>
      <c r="L11" s="16"/>
    </row>
    <row r="12" spans="1:67" x14ac:dyDescent="0.25">
      <c r="B12" s="14"/>
      <c r="C12" s="18">
        <f>C10*1.05</f>
        <v>1.3650000000000002</v>
      </c>
      <c r="D12" s="19">
        <f t="shared" si="1"/>
        <v>66.299999999999955</v>
      </c>
      <c r="E12" s="19">
        <f t="shared" si="1"/>
        <v>24.404999999999745</v>
      </c>
      <c r="F12" s="19">
        <f t="shared" si="1"/>
        <v>-17.490000000000009</v>
      </c>
      <c r="G12" s="19">
        <f t="shared" si="1"/>
        <v>-59.384999999999991</v>
      </c>
      <c r="H12" s="19">
        <f t="shared" si="1"/>
        <v>-101.27999999999997</v>
      </c>
      <c r="I12" s="15"/>
      <c r="J12" s="15"/>
      <c r="K12" s="15"/>
      <c r="L12" s="16"/>
    </row>
    <row r="13" spans="1:67" x14ac:dyDescent="0.25">
      <c r="B13" s="14"/>
      <c r="C13" s="18">
        <f>C10*1.075</f>
        <v>1.3975</v>
      </c>
      <c r="D13" s="19">
        <f t="shared" si="1"/>
        <v>56.549999999999955</v>
      </c>
      <c r="E13" s="19">
        <f t="shared" si="1"/>
        <v>14.654999999999745</v>
      </c>
      <c r="F13" s="19">
        <f t="shared" si="1"/>
        <v>-27.240000000000009</v>
      </c>
      <c r="G13" s="19">
        <f t="shared" si="1"/>
        <v>-69.134999999999991</v>
      </c>
      <c r="H13" s="19">
        <f t="shared" si="1"/>
        <v>-111.02999999999997</v>
      </c>
      <c r="I13" s="15"/>
      <c r="J13" s="15"/>
      <c r="K13" s="15"/>
      <c r="L13" s="16"/>
    </row>
    <row r="14" spans="1:67" x14ac:dyDescent="0.25">
      <c r="B14" s="14"/>
      <c r="C14" s="18">
        <f>C10*1.1</f>
        <v>1.4300000000000002</v>
      </c>
      <c r="D14" s="19">
        <f t="shared" si="1"/>
        <v>46.799999999999955</v>
      </c>
      <c r="E14" s="19">
        <f t="shared" si="1"/>
        <v>4.9049999999997453</v>
      </c>
      <c r="F14" s="19">
        <f t="shared" si="1"/>
        <v>-36.990000000000009</v>
      </c>
      <c r="G14" s="19">
        <f t="shared" si="1"/>
        <v>-78.884999999999991</v>
      </c>
      <c r="H14" s="19">
        <f t="shared" si="1"/>
        <v>-120.77999999999997</v>
      </c>
      <c r="I14" s="15"/>
      <c r="J14" s="15"/>
      <c r="K14" s="15"/>
      <c r="L14" s="16"/>
    </row>
    <row r="15" spans="1:67" x14ac:dyDescent="0.2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6"/>
    </row>
    <row r="16" spans="1:67" x14ac:dyDescent="0.25">
      <c r="B16" s="14"/>
      <c r="C16" s="31" t="s">
        <v>9</v>
      </c>
      <c r="D16" s="31" t="s">
        <v>8</v>
      </c>
      <c r="E16" s="31"/>
      <c r="F16" s="31"/>
      <c r="G16" s="31"/>
      <c r="H16" s="31"/>
      <c r="I16" s="26" t="s">
        <v>13</v>
      </c>
      <c r="J16" s="27"/>
      <c r="K16" s="27"/>
      <c r="L16" s="28"/>
    </row>
    <row r="17" spans="2:12" x14ac:dyDescent="0.25">
      <c r="B17" s="14"/>
      <c r="C17" s="31"/>
      <c r="D17" s="19">
        <f>E6</f>
        <v>2</v>
      </c>
      <c r="E17" s="19">
        <f>D17*1.025</f>
        <v>2.0499999999999998</v>
      </c>
      <c r="F17" s="19">
        <f>E17*1.025</f>
        <v>2.1012499999999998</v>
      </c>
      <c r="G17" s="19">
        <f>F17*1.025</f>
        <v>2.1537812499999998</v>
      </c>
      <c r="H17" s="19">
        <f>G17*1.025</f>
        <v>2.2076257812499995</v>
      </c>
      <c r="I17" s="29"/>
      <c r="J17" s="27"/>
      <c r="K17" s="27"/>
      <c r="L17" s="28"/>
    </row>
    <row r="18" spans="2:12" x14ac:dyDescent="0.25">
      <c r="B18" s="14"/>
      <c r="C18" s="18">
        <f>C10</f>
        <v>1.3</v>
      </c>
      <c r="D18" s="19">
        <f>(($C$6*$J$6)*(1-$K$6))-((D$17*$I$6)+($C18*($J$6-$I$6)))</f>
        <v>85.799999999999955</v>
      </c>
      <c r="E18" s="19">
        <f t="shared" ref="E18:H18" si="2">(($C$6*$J$6)*(1-$K$6))-((E$17*$I$6)+($C18*($J$6-$I$6)))</f>
        <v>55.799999999999955</v>
      </c>
      <c r="F18" s="19">
        <f t="shared" si="2"/>
        <v>25.049999999999955</v>
      </c>
      <c r="G18" s="19">
        <f t="shared" si="2"/>
        <v>-6.46875</v>
      </c>
      <c r="H18" s="19">
        <f t="shared" si="2"/>
        <v>-38.775468749999845</v>
      </c>
      <c r="I18" s="29"/>
      <c r="J18" s="27"/>
      <c r="K18" s="27"/>
      <c r="L18" s="28"/>
    </row>
    <row r="19" spans="2:12" x14ac:dyDescent="0.25">
      <c r="B19" s="14"/>
      <c r="C19" s="18">
        <f t="shared" ref="C19:C22" si="3">C11</f>
        <v>1.3325</v>
      </c>
      <c r="D19" s="19">
        <f t="shared" ref="D19:H22" si="4">(($C$6*$J$6)*(1-$K$6))-((D$17*$I$6)+($C19*($J$6-$I$6)))</f>
        <v>76.049999999999955</v>
      </c>
      <c r="E19" s="19">
        <f t="shared" si="4"/>
        <v>46.049999999999955</v>
      </c>
      <c r="F19" s="19">
        <f t="shared" si="4"/>
        <v>15.299999999999955</v>
      </c>
      <c r="G19" s="19">
        <f t="shared" si="4"/>
        <v>-16.21875</v>
      </c>
      <c r="H19" s="19">
        <f t="shared" si="4"/>
        <v>-48.525468749999845</v>
      </c>
      <c r="I19" s="29"/>
      <c r="J19" s="27"/>
      <c r="K19" s="27"/>
      <c r="L19" s="28"/>
    </row>
    <row r="20" spans="2:12" x14ac:dyDescent="0.25">
      <c r="B20" s="14"/>
      <c r="C20" s="18">
        <f t="shared" si="3"/>
        <v>1.3650000000000002</v>
      </c>
      <c r="D20" s="19">
        <f t="shared" si="4"/>
        <v>66.299999999999955</v>
      </c>
      <c r="E20" s="19">
        <f t="shared" si="4"/>
        <v>36.299999999999955</v>
      </c>
      <c r="F20" s="19">
        <f t="shared" si="4"/>
        <v>5.5499999999999545</v>
      </c>
      <c r="G20" s="19">
        <f t="shared" si="4"/>
        <v>-25.96875</v>
      </c>
      <c r="H20" s="19">
        <f t="shared" si="4"/>
        <v>-58.275468749999845</v>
      </c>
      <c r="I20" s="29"/>
      <c r="J20" s="27"/>
      <c r="K20" s="27"/>
      <c r="L20" s="28"/>
    </row>
    <row r="21" spans="2:12" x14ac:dyDescent="0.25">
      <c r="B21" s="14"/>
      <c r="C21" s="18">
        <f t="shared" si="3"/>
        <v>1.3975</v>
      </c>
      <c r="D21" s="19">
        <f t="shared" si="4"/>
        <v>56.549999999999955</v>
      </c>
      <c r="E21" s="19">
        <f t="shared" si="4"/>
        <v>26.549999999999955</v>
      </c>
      <c r="F21" s="19">
        <f t="shared" si="4"/>
        <v>-4.2000000000000455</v>
      </c>
      <c r="G21" s="19">
        <f t="shared" si="4"/>
        <v>-35.71875</v>
      </c>
      <c r="H21" s="19">
        <f t="shared" si="4"/>
        <v>-68.025468749999845</v>
      </c>
      <c r="I21" s="29"/>
      <c r="J21" s="27"/>
      <c r="K21" s="27"/>
      <c r="L21" s="28"/>
    </row>
    <row r="22" spans="2:12" x14ac:dyDescent="0.25">
      <c r="B22" s="14"/>
      <c r="C22" s="18">
        <f t="shared" si="3"/>
        <v>1.4300000000000002</v>
      </c>
      <c r="D22" s="19">
        <f t="shared" si="4"/>
        <v>46.799999999999955</v>
      </c>
      <c r="E22" s="19">
        <f t="shared" si="4"/>
        <v>16.799999999999955</v>
      </c>
      <c r="F22" s="19">
        <f t="shared" si="4"/>
        <v>-13.950000000000045</v>
      </c>
      <c r="G22" s="19">
        <f t="shared" si="4"/>
        <v>-45.46875</v>
      </c>
      <c r="H22" s="19">
        <f t="shared" si="4"/>
        <v>-77.775468749999845</v>
      </c>
      <c r="I22" s="29"/>
      <c r="J22" s="27"/>
      <c r="K22" s="27"/>
      <c r="L22" s="28"/>
    </row>
    <row r="23" spans="2:12" x14ac:dyDescent="0.2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2:12" x14ac:dyDescent="0.25">
      <c r="B24" s="14"/>
      <c r="C24" s="30" t="s">
        <v>0</v>
      </c>
      <c r="D24" s="31" t="s">
        <v>10</v>
      </c>
      <c r="E24" s="31"/>
      <c r="F24" s="31"/>
      <c r="G24" s="31"/>
      <c r="H24" s="31"/>
      <c r="I24" s="15"/>
      <c r="J24" s="15"/>
      <c r="K24" s="15"/>
      <c r="L24" s="16"/>
    </row>
    <row r="25" spans="2:12" x14ac:dyDescent="0.25">
      <c r="B25" s="14"/>
      <c r="C25" s="30"/>
      <c r="D25" s="18">
        <f>$E$6</f>
        <v>2</v>
      </c>
      <c r="E25" s="18">
        <f>D25*1.025</f>
        <v>2.0499999999999998</v>
      </c>
      <c r="F25" s="18">
        <f>E25*1.025</f>
        <v>2.1012499999999998</v>
      </c>
      <c r="G25" s="18">
        <f>F25*1.025</f>
        <v>2.1537812499999998</v>
      </c>
      <c r="H25" s="18">
        <f>G25*1.025</f>
        <v>2.2076257812499995</v>
      </c>
      <c r="I25" s="15"/>
      <c r="J25" s="15"/>
      <c r="K25" s="15"/>
      <c r="L25" s="16"/>
    </row>
    <row r="26" spans="2:12" x14ac:dyDescent="0.25">
      <c r="B26" s="14"/>
      <c r="C26" s="18">
        <f>$C$6</f>
        <v>1.9</v>
      </c>
      <c r="D26" s="19">
        <f>(($C26*$J$6)*(1-$K$6))-((D$25*$I$6)+($G$6*($J$6-$I$6)))</f>
        <v>85.799999999999955</v>
      </c>
      <c r="E26" s="19">
        <f t="shared" ref="E26:H26" si="5">(($C26*$J$6)*(1-$K$6))-((E$25*$I$6)+($G$6*($J$6-$I$6)))</f>
        <v>55.799999999999955</v>
      </c>
      <c r="F26" s="19">
        <f t="shared" si="5"/>
        <v>25.049999999999955</v>
      </c>
      <c r="G26" s="19">
        <f t="shared" si="5"/>
        <v>-6.46875</v>
      </c>
      <c r="H26" s="19">
        <f t="shared" si="5"/>
        <v>-38.775468749999845</v>
      </c>
      <c r="I26" s="15"/>
      <c r="J26" s="15"/>
      <c r="K26" s="15"/>
      <c r="L26" s="16"/>
    </row>
    <row r="27" spans="2:12" x14ac:dyDescent="0.25">
      <c r="B27" s="14"/>
      <c r="C27" s="18">
        <f>C26*0.975</f>
        <v>1.8524999999999998</v>
      </c>
      <c r="D27" s="19">
        <f t="shared" ref="D27:H30" si="6">(($C27*$J$6)*(1-$K$6))-((D$25*$I$6)+($G$6*($J$6-$I$6)))</f>
        <v>43.904999999999745</v>
      </c>
      <c r="E27" s="19">
        <f t="shared" si="6"/>
        <v>13.904999999999745</v>
      </c>
      <c r="F27" s="19">
        <f t="shared" si="6"/>
        <v>-16.845000000000255</v>
      </c>
      <c r="G27" s="19">
        <f t="shared" si="6"/>
        <v>-48.363750000000209</v>
      </c>
      <c r="H27" s="19">
        <f t="shared" si="6"/>
        <v>-80.670468750000055</v>
      </c>
      <c r="I27" s="15"/>
      <c r="J27" s="15"/>
      <c r="K27" s="15"/>
      <c r="L27" s="16"/>
    </row>
    <row r="28" spans="2:12" x14ac:dyDescent="0.25">
      <c r="B28" s="14"/>
      <c r="C28" s="18">
        <f>C26*0.95</f>
        <v>1.8049999999999999</v>
      </c>
      <c r="D28" s="19">
        <f t="shared" si="6"/>
        <v>2.0099999999999909</v>
      </c>
      <c r="E28" s="19">
        <f t="shared" si="6"/>
        <v>-27.990000000000009</v>
      </c>
      <c r="F28" s="19">
        <f t="shared" si="6"/>
        <v>-58.740000000000009</v>
      </c>
      <c r="G28" s="19">
        <f t="shared" si="6"/>
        <v>-90.258749999999964</v>
      </c>
      <c r="H28" s="19">
        <f t="shared" si="6"/>
        <v>-122.56546874999981</v>
      </c>
      <c r="I28" s="15"/>
      <c r="J28" s="15"/>
      <c r="K28" s="15"/>
      <c r="L28" s="16"/>
    </row>
    <row r="29" spans="2:12" x14ac:dyDescent="0.25">
      <c r="B29" s="14"/>
      <c r="C29" s="18">
        <f>C26*0.925</f>
        <v>1.7575000000000001</v>
      </c>
      <c r="D29" s="19">
        <f t="shared" si="6"/>
        <v>-39.884999999999991</v>
      </c>
      <c r="E29" s="19">
        <f t="shared" si="6"/>
        <v>-69.884999999999991</v>
      </c>
      <c r="F29" s="19">
        <f t="shared" si="6"/>
        <v>-100.63499999999999</v>
      </c>
      <c r="G29" s="19">
        <f t="shared" si="6"/>
        <v>-132.15374999999995</v>
      </c>
      <c r="H29" s="19">
        <f t="shared" si="6"/>
        <v>-164.46046874999979</v>
      </c>
      <c r="I29" s="15"/>
      <c r="J29" s="15"/>
      <c r="K29" s="15"/>
      <c r="L29" s="16"/>
    </row>
    <row r="30" spans="2:12" x14ac:dyDescent="0.25">
      <c r="B30" s="14"/>
      <c r="C30" s="18">
        <f>C26*0.9</f>
        <v>1.71</v>
      </c>
      <c r="D30" s="19">
        <f t="shared" si="6"/>
        <v>-81.779999999999973</v>
      </c>
      <c r="E30" s="19">
        <f t="shared" si="6"/>
        <v>-111.77999999999997</v>
      </c>
      <c r="F30" s="19">
        <f t="shared" si="6"/>
        <v>-142.52999999999997</v>
      </c>
      <c r="G30" s="19">
        <f t="shared" si="6"/>
        <v>-174.04874999999993</v>
      </c>
      <c r="H30" s="19">
        <f t="shared" si="6"/>
        <v>-206.35546874999977</v>
      </c>
      <c r="I30" s="15"/>
      <c r="J30" s="15"/>
      <c r="K30" s="15"/>
      <c r="L30" s="16"/>
    </row>
    <row r="31" spans="2:12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2:12" ht="15" customHeight="1" x14ac:dyDescent="0.25">
      <c r="B32" s="14"/>
      <c r="C32" s="24" t="s">
        <v>11</v>
      </c>
      <c r="D32" s="24"/>
      <c r="E32" s="24"/>
      <c r="F32" s="24"/>
      <c r="G32" s="24"/>
      <c r="H32" s="24"/>
      <c r="I32" s="20"/>
      <c r="J32" s="20"/>
      <c r="K32" s="20"/>
      <c r="L32" s="16"/>
    </row>
    <row r="33" spans="2:12" ht="21" customHeight="1" x14ac:dyDescent="0.25">
      <c r="B33" s="14"/>
      <c r="C33" s="24"/>
      <c r="D33" s="24"/>
      <c r="E33" s="24"/>
      <c r="F33" s="24"/>
      <c r="G33" s="24"/>
      <c r="H33" s="24"/>
      <c r="I33" s="20"/>
      <c r="J33" s="20"/>
      <c r="K33" s="20"/>
      <c r="L33" s="16"/>
    </row>
    <row r="34" spans="2:12" ht="11.25" customHeight="1" x14ac:dyDescent="0.25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2:12" s="1" customFormat="1" x14ac:dyDescent="0.25"/>
    <row r="36" spans="2:12" s="1" customFormat="1" x14ac:dyDescent="0.25"/>
    <row r="37" spans="2:12" s="1" customFormat="1" x14ac:dyDescent="0.25"/>
    <row r="38" spans="2:12" s="1" customFormat="1" x14ac:dyDescent="0.25"/>
    <row r="39" spans="2:12" s="1" customFormat="1" x14ac:dyDescent="0.25"/>
    <row r="40" spans="2:12" s="1" customFormat="1" x14ac:dyDescent="0.25"/>
    <row r="41" spans="2:12" s="1" customFormat="1" x14ac:dyDescent="0.25"/>
    <row r="42" spans="2:12" s="1" customFormat="1" x14ac:dyDescent="0.25"/>
    <row r="43" spans="2:12" s="1" customFormat="1" x14ac:dyDescent="0.25"/>
    <row r="44" spans="2:12" s="1" customFormat="1" x14ac:dyDescent="0.25"/>
    <row r="45" spans="2:12" s="1" customFormat="1" x14ac:dyDescent="0.25"/>
    <row r="46" spans="2:12" s="1" customFormat="1" x14ac:dyDescent="0.25"/>
    <row r="47" spans="2:12" s="1" customFormat="1" x14ac:dyDescent="0.25"/>
    <row r="48" spans="2:1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</sheetData>
  <sheetProtection algorithmName="SHA-512" hashValue="8ay6gyDGmPPK0m78LHsTYczFghcbrpZ8RsI3hGfkoDf3p608AhOJOGp8hN+oyhwW/jgMPYaR69Dn2unCXPV6xQ==" saltValue="htqxp9AFjX+ZIkRtpUe6Sg==" spinCount="100000" sheet="1" objects="1" scenarios="1"/>
  <mergeCells count="15">
    <mergeCell ref="C32:H33"/>
    <mergeCell ref="C3:K4"/>
    <mergeCell ref="I16:L22"/>
    <mergeCell ref="C24:C25"/>
    <mergeCell ref="D24:H24"/>
    <mergeCell ref="D8:H8"/>
    <mergeCell ref="C8:C9"/>
    <mergeCell ref="C16:C17"/>
    <mergeCell ref="D16:H16"/>
    <mergeCell ref="C5:D5"/>
    <mergeCell ref="E5:F5"/>
    <mergeCell ref="G5:H5"/>
    <mergeCell ref="C6:D6"/>
    <mergeCell ref="E6:F6"/>
    <mergeCell ref="G6:H6"/>
  </mergeCells>
  <conditionalFormatting sqref="D10:H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:H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: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Bank &amp;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A. Willman</dc:creator>
  <cp:lastModifiedBy>Melissa Otten</cp:lastModifiedBy>
  <cp:lastPrinted>2020-10-14T18:32:56Z</cp:lastPrinted>
  <dcterms:created xsi:type="dcterms:W3CDTF">2020-10-06T14:40:37Z</dcterms:created>
  <dcterms:modified xsi:type="dcterms:W3CDTF">2024-05-03T18:46:21Z</dcterms:modified>
</cp:coreProperties>
</file>